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ABR 2017\"/>
    </mc:Choice>
  </mc:AlternateContent>
  <bookViews>
    <workbookView xWindow="0" yWindow="0" windowWidth="24000" windowHeight="9735"/>
  </bookViews>
  <sheets>
    <sheet name="BALANCE ABR 2017-2016" sheetId="2" r:id="rId1"/>
    <sheet name="ESTAD.RESULT. ABR 2017-2016" sheetId="3" r:id="rId2"/>
  </sheets>
  <externalReferences>
    <externalReference r:id="rId3"/>
  </externalReferences>
  <definedNames>
    <definedName name="_xlnm.Print_Area" localSheetId="0">'BALANCE ABR 2017-2016'!$B$1:$J$81</definedName>
    <definedName name="_xlnm.Print_Area" localSheetId="1">'ESTAD.RESULT. ABR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3" l="1"/>
  <c r="D46" i="2"/>
  <c r="D55" i="2" s="1"/>
  <c r="C24" i="3" l="1"/>
  <c r="C27" i="3" s="1"/>
  <c r="C14" i="3"/>
  <c r="E34" i="3" l="1"/>
  <c r="D68" i="2" l="1"/>
  <c r="F60" i="2"/>
  <c r="F68" i="2"/>
  <c r="F71" i="2" l="1"/>
  <c r="H68" i="2"/>
  <c r="J68" i="2" s="1"/>
  <c r="G47" i="3" l="1"/>
  <c r="I47" i="3" s="1"/>
  <c r="H48" i="3" l="1"/>
  <c r="F48" i="3"/>
  <c r="G49" i="3" l="1"/>
  <c r="I49" i="3" s="1"/>
  <c r="F46" i="2"/>
  <c r="F55" i="2" s="1"/>
  <c r="G22" i="3" l="1"/>
  <c r="I22" i="3" s="1"/>
  <c r="G8" i="3" l="1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E29" i="3"/>
  <c r="G44" i="3"/>
  <c r="I44" i="3" s="1"/>
  <c r="G24" i="3"/>
  <c r="I24" i="3" s="1"/>
  <c r="C37" i="3" l="1"/>
  <c r="C46" i="3" s="1"/>
  <c r="G27" i="3"/>
  <c r="I27" i="3" s="1"/>
  <c r="E37" i="3"/>
  <c r="E46" i="3" s="1"/>
  <c r="G29" i="3"/>
  <c r="I29" i="3" s="1"/>
  <c r="H70" i="2"/>
  <c r="E50" i="3" l="1"/>
  <c r="E48" i="3"/>
  <c r="C48" i="3"/>
  <c r="C50" i="3" s="1"/>
  <c r="C52" i="3" s="1"/>
  <c r="G46" i="3"/>
  <c r="E52" i="3"/>
  <c r="I46" i="3"/>
  <c r="G37" i="3"/>
  <c r="I37" i="3" s="1"/>
  <c r="G48" i="3" l="1"/>
  <c r="I48" i="3" s="1"/>
  <c r="G50" i="3"/>
  <c r="E56" i="3"/>
  <c r="E54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F12" i="2"/>
  <c r="F8" i="2" s="1"/>
  <c r="F34" i="2" s="1"/>
  <c r="H11" i="2"/>
  <c r="J11" i="2" s="1"/>
  <c r="H9" i="2"/>
  <c r="J9" i="2" s="1"/>
  <c r="H71" i="2" l="1"/>
  <c r="F73" i="2"/>
  <c r="H10" i="2"/>
  <c r="H13" i="2"/>
  <c r="J13" i="2" s="1"/>
  <c r="D12" i="2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<sst xmlns="http://schemas.openxmlformats.org/spreadsheetml/2006/main" count="107" uniqueCount="81">
  <si>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</si>
  <si>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</si>
  <si>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</si>
  <si>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</si>
  <si>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</si>
  <si>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</si>
  <si>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</si>
  <si>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</si>
  <si>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</si>
  <si>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</si>
  <si>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</si>
  <si>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</si>
  <si>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</si>
  <si>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</si>
  <si>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</si>
  <si>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</si>
  <si>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</si>
  <si>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</si>
  <si>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</si>
  <si>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</si>
  <si>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</si>
  <si>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</si>
  <si>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</si>
  <si>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</si>
  <si>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</si>
  <si>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</si>
  <si>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</si>
  <si>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</si>
  <si>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</si>
  <si>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</si>
  <si>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</si>
  <si>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</si>
  <si>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</si>
  <si>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</si>
  <si>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</si>
  <si>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</si>
  <si>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</si>
  <si>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</si>
  <si>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</si>
  <si>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</si>
  <si>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</si>
  <si>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</si>
  <si>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</si>
  <si>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</si>
  <si>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</si>
  <si>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</si>
  <si>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</si>
  <si>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</si>
  <si>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</si>
  <si>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</si>
  <si>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</si>
  <si>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</si>
  <si>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</si>
  <si>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</si>
  <si>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</si>
  <si>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</si>
  <si>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</si>
  <si>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</si>
  <si>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</si>
  <si>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</si>
  <si>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</si>
  <si>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</si>
  <si>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</si>
  <si>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</si>
  <si>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</si>
  <si>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</si>
  <si>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</si>
  <si>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</si>
  <si>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</si>
  <si>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</si>
  <si>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</si>
  <si>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</si>
  <si>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</si>
  <si>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</si>
  <si>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</si>
  <si>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</si>
  <si>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</si>
  <si>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2016</t>
  </si>
  <si>
    <t>2017</t>
  </si>
  <si>
    <t xml:space="preserve">ESTADO DE RESULTADOS COMPARATIVO DEL 1 DE ENERO AL 30 DE ABRIL DE 2017 Y 2016 </t>
  </si>
  <si>
    <t>BALANCE DE SITUACIÓN COMPARATIVO AL 30 DE ABRIL DE 2017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</si>
</sst>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0" xfId="4" applyNumberFormat="1" applyFont="1" applyBorder="1" applyProtection="1">
      <protection locked="0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5" fillId="0" borderId="5" xfId="4" applyNumberFormat="1" applyFont="1" applyBorder="1" applyAlignment="1">
      <alignment horizontal="right"/>
    </xf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topLeftCell="B1" zoomScale="60" zoomScaleNormal="60" zoomScaleSheetLayoutView="70" workbookViewId="0">
      <selection activeCell="L30" sqref="L30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140" t="s">
        <v>0</v>
      </c>
      <c r="C1" s="141"/>
      <c r="D1" s="141"/>
      <c r="E1" s="141"/>
      <c r="F1" s="141"/>
      <c r="G1" s="141"/>
      <c r="H1" s="141"/>
      <c r="I1" s="141"/>
      <c r="J1" s="142"/>
    </row>
    <row r="2" spans="1:10" x14ac:dyDescent="0.25">
      <c r="B2" s="143" t="s">
        <v>80</v>
      </c>
      <c r="C2" s="144"/>
      <c r="D2" s="144"/>
      <c r="E2" s="144"/>
      <c r="F2" s="144"/>
      <c r="G2" s="144"/>
      <c r="H2" s="144"/>
      <c r="I2" s="144"/>
      <c r="J2" s="145"/>
    </row>
    <row r="3" spans="1:10" ht="20.25" thickBot="1" x14ac:dyDescent="0.3">
      <c r="B3" s="146" t="s">
        <v>1</v>
      </c>
      <c r="C3" s="147"/>
      <c r="D3" s="147"/>
      <c r="E3" s="147"/>
      <c r="F3" s="147"/>
      <c r="G3" s="147"/>
      <c r="H3" s="147"/>
      <c r="I3" s="147"/>
      <c r="J3" s="148"/>
    </row>
    <row r="4" spans="1:10" ht="20.25" thickTop="1" x14ac:dyDescent="0.25">
      <c r="B4" s="134"/>
      <c r="C4" s="135"/>
      <c r="D4" s="135"/>
      <c r="E4" s="135"/>
      <c r="F4" s="135"/>
      <c r="G4" s="135"/>
      <c r="H4" s="135"/>
      <c r="I4" s="135"/>
      <c r="J4" s="136"/>
    </row>
    <row r="5" spans="1:10" x14ac:dyDescent="0.25">
      <c r="B5" s="107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8"/>
    </row>
    <row r="6" spans="1:10" x14ac:dyDescent="0.25">
      <c r="B6" s="109" t="s">
        <v>4</v>
      </c>
      <c r="C6" s="6"/>
      <c r="D6" s="7">
        <v>2017</v>
      </c>
      <c r="E6" s="8"/>
      <c r="F6" s="7">
        <v>2016</v>
      </c>
      <c r="G6" s="8"/>
      <c r="H6" s="73" t="s">
        <v>5</v>
      </c>
      <c r="I6" s="6"/>
      <c r="J6" s="110" t="s">
        <v>6</v>
      </c>
    </row>
    <row r="7" spans="1:10" ht="9" customHeight="1" x14ac:dyDescent="0.25">
      <c r="B7" s="109"/>
      <c r="C7" s="6"/>
      <c r="D7" s="9"/>
      <c r="E7" s="9"/>
      <c r="F7" s="9"/>
      <c r="G7" s="9"/>
      <c r="H7" s="6"/>
      <c r="I7" s="6"/>
      <c r="J7" s="111"/>
    </row>
    <row r="8" spans="1:10" x14ac:dyDescent="0.25">
      <c r="B8" s="112" t="s">
        <v>7</v>
      </c>
      <c r="C8" s="10"/>
      <c r="D8" s="11">
        <f>D9+D11+D10+D12+D28</f>
        <v>349149.4</v>
      </c>
      <c r="E8" s="12"/>
      <c r="F8" s="11">
        <f>F9+F11+F10+F12+F28</f>
        <v>325474.69999999995</v>
      </c>
      <c r="G8" s="12"/>
      <c r="H8" s="11">
        <f t="shared" ref="H8:H22" si="0">D8-F8</f>
        <v>23674.70000000007</v>
      </c>
      <c r="I8" s="12"/>
      <c r="J8" s="113">
        <f t="shared" ref="J8:J13" si="1">H8/F8*100</f>
        <v>7.2738987085632383</v>
      </c>
    </row>
    <row r="9" spans="1:10" x14ac:dyDescent="0.25">
      <c r="A9" s="1">
        <v>111</v>
      </c>
      <c r="B9" s="114" t="s">
        <v>8</v>
      </c>
      <c r="C9" s="5"/>
      <c r="D9" s="13">
        <v>49352.9</v>
      </c>
      <c r="E9" s="13"/>
      <c r="F9" s="14">
        <v>49176.6</v>
      </c>
      <c r="G9" s="13"/>
      <c r="H9" s="13">
        <f t="shared" si="0"/>
        <v>176.30000000000291</v>
      </c>
      <c r="I9" s="13"/>
      <c r="J9" s="115">
        <f t="shared" si="1"/>
        <v>0.35850384125783996</v>
      </c>
    </row>
    <row r="10" spans="1:10" hidden="1" x14ac:dyDescent="0.25">
      <c r="A10" s="1">
        <v>112</v>
      </c>
      <c r="B10" s="114" t="s">
        <v>9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115">
        <v>100</v>
      </c>
    </row>
    <row r="11" spans="1:10" x14ac:dyDescent="0.25">
      <c r="A11" s="1">
        <v>113</v>
      </c>
      <c r="B11" s="114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115">
        <f t="shared" si="1"/>
        <v>0</v>
      </c>
    </row>
    <row r="12" spans="1:10" x14ac:dyDescent="0.25">
      <c r="B12" s="109" t="s">
        <v>11</v>
      </c>
      <c r="C12" s="6"/>
      <c r="D12" s="11">
        <f>D13+D22</f>
        <v>299880.8</v>
      </c>
      <c r="E12" s="12"/>
      <c r="F12" s="11">
        <f>F13+F22</f>
        <v>276145.09999999998</v>
      </c>
      <c r="G12" s="12"/>
      <c r="H12" s="11">
        <f t="shared" si="0"/>
        <v>23735.700000000012</v>
      </c>
      <c r="I12" s="12"/>
      <c r="J12" s="113">
        <f t="shared" si="1"/>
        <v>8.595372505251774</v>
      </c>
    </row>
    <row r="13" spans="1:10" s="2" customFormat="1" ht="18" customHeight="1" x14ac:dyDescent="0.25">
      <c r="A13" s="1"/>
      <c r="B13" s="114" t="s">
        <v>12</v>
      </c>
      <c r="C13" s="5"/>
      <c r="D13" s="13">
        <v>298811.2</v>
      </c>
      <c r="E13" s="13"/>
      <c r="F13" s="14">
        <v>275232.3</v>
      </c>
      <c r="G13" s="13"/>
      <c r="H13" s="13">
        <f t="shared" si="0"/>
        <v>23578.900000000023</v>
      </c>
      <c r="I13" s="13"/>
      <c r="J13" s="115">
        <f t="shared" si="1"/>
        <v>8.5669087530787724</v>
      </c>
    </row>
    <row r="14" spans="1:10" s="2" customFormat="1" ht="18" hidden="1" customHeight="1" x14ac:dyDescent="0.25">
      <c r="A14" s="1">
        <v>1141040101</v>
      </c>
      <c r="B14" s="114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/>
      <c r="G14" s="13"/>
      <c r="H14" s="13"/>
      <c r="I14" s="13"/>
      <c r="J14" s="115"/>
    </row>
    <row r="15" spans="1:10" s="2" customFormat="1" ht="18" hidden="1" customHeight="1" x14ac:dyDescent="0.25">
      <c r="A15" s="1">
        <v>114106020101</v>
      </c>
      <c r="B15" s="114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/>
      <c r="G15" s="13"/>
      <c r="H15" s="13"/>
      <c r="I15" s="13"/>
      <c r="J15" s="115"/>
    </row>
    <row r="16" spans="1:10" s="2" customFormat="1" ht="18" hidden="1" customHeight="1" x14ac:dyDescent="0.25">
      <c r="A16" s="1">
        <v>1141990201</v>
      </c>
      <c r="B16" s="114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/>
      <c r="G16" s="13"/>
      <c r="H16" s="13"/>
      <c r="I16" s="13"/>
      <c r="J16" s="115"/>
    </row>
    <row r="17" spans="1:10" s="2" customFormat="1" ht="18" hidden="1" customHeight="1" x14ac:dyDescent="0.25">
      <c r="A17" s="1">
        <v>1142040101</v>
      </c>
      <c r="B17" s="114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/>
      <c r="G17" s="13"/>
      <c r="H17" s="13"/>
      <c r="I17" s="13"/>
      <c r="J17" s="115"/>
    </row>
    <row r="18" spans="1:10" s="2" customFormat="1" ht="18" hidden="1" customHeight="1" x14ac:dyDescent="0.25">
      <c r="A18" s="1">
        <v>1142040701</v>
      </c>
      <c r="B18" s="114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/>
      <c r="G18" s="13"/>
      <c r="H18" s="13"/>
      <c r="I18" s="13"/>
      <c r="J18" s="115"/>
    </row>
    <row r="19" spans="1:10" s="2" customFormat="1" ht="18" hidden="1" customHeight="1" x14ac:dyDescent="0.25">
      <c r="A19" s="1">
        <v>114206010101</v>
      </c>
      <c r="B19" s="114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/>
      <c r="G19" s="13"/>
      <c r="H19" s="13"/>
      <c r="I19" s="13"/>
      <c r="J19" s="115"/>
    </row>
    <row r="20" spans="1:10" s="2" customFormat="1" ht="18" hidden="1" customHeight="1" x14ac:dyDescent="0.25">
      <c r="A20" s="1">
        <v>1148</v>
      </c>
      <c r="B20" s="114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/>
      <c r="G20" s="13"/>
      <c r="H20" s="13"/>
      <c r="I20" s="13"/>
      <c r="J20" s="115"/>
    </row>
    <row r="21" spans="1:10" s="2" customFormat="1" ht="18" hidden="1" customHeight="1" x14ac:dyDescent="0.25">
      <c r="A21" s="1">
        <v>1142060201</v>
      </c>
      <c r="B21" s="114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/>
      <c r="G21" s="13"/>
      <c r="H21" s="13"/>
      <c r="I21" s="13"/>
      <c r="J21" s="115"/>
    </row>
    <row r="22" spans="1:10" s="2" customFormat="1" x14ac:dyDescent="0.25">
      <c r="A22" s="1"/>
      <c r="B22" s="114" t="s">
        <v>13</v>
      </c>
      <c r="C22" s="5"/>
      <c r="D22" s="13">
        <v>1069.5999999999999</v>
      </c>
      <c r="E22" s="13"/>
      <c r="F22" s="14">
        <v>912.8</v>
      </c>
      <c r="G22" s="13"/>
      <c r="H22" s="13">
        <f t="shared" si="0"/>
        <v>156.79999999999995</v>
      </c>
      <c r="I22" s="13"/>
      <c r="J22" s="115">
        <f>H22/F22*100</f>
        <v>17.177914110429445</v>
      </c>
    </row>
    <row r="23" spans="1:10" s="2" customFormat="1" hidden="1" x14ac:dyDescent="0.25">
      <c r="A23" s="1">
        <v>1141049901</v>
      </c>
      <c r="B23" s="114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/>
      <c r="G23" s="13"/>
      <c r="H23" s="13"/>
      <c r="I23" s="13"/>
      <c r="J23" s="115"/>
    </row>
    <row r="24" spans="1:10" s="2" customFormat="1" hidden="1" x14ac:dyDescent="0.25">
      <c r="A24" s="1">
        <v>1141069901</v>
      </c>
      <c r="B24" s="114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/>
      <c r="G24" s="13"/>
      <c r="H24" s="13"/>
      <c r="I24" s="13"/>
      <c r="J24" s="115"/>
    </row>
    <row r="25" spans="1:10" s="2" customFormat="1" hidden="1" x14ac:dyDescent="0.25">
      <c r="A25" s="1">
        <v>1142049901</v>
      </c>
      <c r="B25" s="114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/>
      <c r="G25" s="13"/>
      <c r="H25" s="13"/>
      <c r="I25" s="13"/>
      <c r="J25" s="115"/>
    </row>
    <row r="26" spans="1:10" s="2" customFormat="1" hidden="1" x14ac:dyDescent="0.25">
      <c r="A26" s="1">
        <v>1142069901</v>
      </c>
      <c r="B26" s="114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/>
      <c r="G26" s="13"/>
      <c r="H26" s="13"/>
      <c r="I26" s="13"/>
      <c r="J26" s="115"/>
    </row>
    <row r="27" spans="1:10" s="2" customFormat="1" x14ac:dyDescent="0.25">
      <c r="A27" s="1"/>
      <c r="B27" s="114"/>
      <c r="C27" s="5"/>
      <c r="D27" s="13"/>
      <c r="E27" s="13"/>
      <c r="F27" s="13"/>
      <c r="G27" s="13"/>
      <c r="H27" s="13"/>
      <c r="I27" s="13"/>
      <c r="J27" s="115"/>
    </row>
    <row r="28" spans="1:10" s="2" customFormat="1" x14ac:dyDescent="0.25">
      <c r="A28" s="1">
        <v>1149</v>
      </c>
      <c r="B28" s="114" t="s">
        <v>14</v>
      </c>
      <c r="C28" s="5"/>
      <c r="D28" s="13">
        <v>-2998.8</v>
      </c>
      <c r="E28" s="13"/>
      <c r="F28" s="14">
        <v>-2761.5</v>
      </c>
      <c r="G28" s="13"/>
      <c r="H28" s="13">
        <f>D28-F28</f>
        <v>-237.30000000000018</v>
      </c>
      <c r="I28" s="13"/>
      <c r="J28" s="115">
        <f>H28/F28*100</f>
        <v>8.5931558935361281</v>
      </c>
    </row>
    <row r="29" spans="1:10" s="2" customFormat="1" ht="9.75" customHeight="1" x14ac:dyDescent="0.25">
      <c r="A29" s="1"/>
      <c r="B29" s="114"/>
      <c r="C29" s="5"/>
      <c r="D29" s="3" t="s">
        <v>2</v>
      </c>
      <c r="E29" s="3"/>
      <c r="F29" s="3" t="s">
        <v>2</v>
      </c>
      <c r="G29" s="3"/>
      <c r="H29" s="3"/>
      <c r="I29" s="3"/>
      <c r="J29" s="108"/>
    </row>
    <row r="30" spans="1:10" s="2" customFormat="1" ht="24.75" customHeight="1" x14ac:dyDescent="0.25">
      <c r="A30" s="1">
        <v>12</v>
      </c>
      <c r="B30" s="114" t="s">
        <v>15</v>
      </c>
      <c r="C30" s="5"/>
      <c r="D30" s="13">
        <v>14718.3</v>
      </c>
      <c r="E30" s="15"/>
      <c r="F30" s="16">
        <v>14980.7</v>
      </c>
      <c r="G30" s="13"/>
      <c r="H30" s="13">
        <f>D30-F30</f>
        <v>-262.40000000000146</v>
      </c>
      <c r="I30" s="13"/>
      <c r="J30" s="115">
        <f>H30/F30*100</f>
        <v>-1.7515870419940418</v>
      </c>
    </row>
    <row r="31" spans="1:10" s="2" customFormat="1" ht="24.75" customHeight="1" x14ac:dyDescent="0.25">
      <c r="A31" s="1">
        <v>126</v>
      </c>
      <c r="B31" s="114" t="s">
        <v>16</v>
      </c>
      <c r="C31" s="5"/>
      <c r="D31" s="13">
        <v>1397.2</v>
      </c>
      <c r="E31" s="15"/>
      <c r="F31" s="16">
        <v>1382.8</v>
      </c>
      <c r="G31" s="13"/>
      <c r="H31" s="13">
        <f>D31-F31</f>
        <v>14.400000000000091</v>
      </c>
      <c r="I31" s="13"/>
      <c r="J31" s="115">
        <f>H31/F31*100</f>
        <v>1.0413653456754479</v>
      </c>
    </row>
    <row r="32" spans="1:10" s="2" customFormat="1" x14ac:dyDescent="0.25">
      <c r="A32" s="1">
        <v>13</v>
      </c>
      <c r="B32" s="114" t="s">
        <v>17</v>
      </c>
      <c r="C32" s="5"/>
      <c r="D32" s="13">
        <v>9194.2000000000007</v>
      </c>
      <c r="E32" s="13"/>
      <c r="F32" s="14">
        <v>9188.9</v>
      </c>
      <c r="G32" s="13"/>
      <c r="H32" s="13">
        <f>D32-F32</f>
        <v>5.3000000000010914</v>
      </c>
      <c r="I32" s="13"/>
      <c r="J32" s="115">
        <f>H32/F32*100</f>
        <v>5.7678285757828372E-2</v>
      </c>
    </row>
    <row r="33" spans="1:10" s="2" customFormat="1" ht="6.75" customHeight="1" x14ac:dyDescent="0.25">
      <c r="A33" s="1"/>
      <c r="B33" s="114" t="s">
        <v>2</v>
      </c>
      <c r="C33" s="5"/>
      <c r="D33" s="11"/>
      <c r="E33" s="13"/>
      <c r="F33" s="11"/>
      <c r="G33" s="13"/>
      <c r="H33" s="11"/>
      <c r="I33" s="13"/>
      <c r="J33" s="113"/>
    </row>
    <row r="34" spans="1:10" s="2" customFormat="1" ht="20.25" thickBot="1" x14ac:dyDescent="0.3">
      <c r="A34" s="1"/>
      <c r="B34" s="114" t="s">
        <v>18</v>
      </c>
      <c r="C34" s="5"/>
      <c r="D34" s="17">
        <f>D8+D30+D31+D32</f>
        <v>374459.10000000003</v>
      </c>
      <c r="E34" s="18"/>
      <c r="F34" s="17">
        <f>F8+F30+F31+F32</f>
        <v>351027.1</v>
      </c>
      <c r="G34" s="18"/>
      <c r="H34" s="17">
        <f>H8+H30+H31+H32</f>
        <v>23432.000000000073</v>
      </c>
      <c r="I34" s="18"/>
      <c r="J34" s="116">
        <f>H34/F34*100</f>
        <v>6.6752680918368057</v>
      </c>
    </row>
    <row r="35" spans="1:10" s="2" customFormat="1" ht="7.5" customHeight="1" thickTop="1" x14ac:dyDescent="0.25">
      <c r="A35" s="1"/>
      <c r="B35" s="114"/>
      <c r="C35" s="5"/>
      <c r="D35" s="19"/>
      <c r="E35" s="19"/>
      <c r="F35" s="19"/>
      <c r="G35" s="19"/>
      <c r="H35" s="19"/>
      <c r="I35" s="19"/>
      <c r="J35" s="117"/>
    </row>
    <row r="36" spans="1:10" s="2" customFormat="1" ht="7.5" customHeight="1" x14ac:dyDescent="0.25">
      <c r="A36" s="1"/>
      <c r="B36" s="114"/>
      <c r="C36" s="5"/>
      <c r="D36" s="19"/>
      <c r="E36" s="19"/>
      <c r="F36" s="19"/>
      <c r="G36" s="19"/>
      <c r="H36" s="19"/>
      <c r="I36" s="19"/>
      <c r="J36" s="117"/>
    </row>
    <row r="37" spans="1:10" s="2" customFormat="1" ht="13.15" customHeight="1" x14ac:dyDescent="0.25">
      <c r="A37" s="1"/>
      <c r="B37" s="114" t="s">
        <v>2</v>
      </c>
      <c r="C37" s="5"/>
      <c r="D37" s="3"/>
      <c r="E37" s="3"/>
      <c r="F37" s="3"/>
      <c r="G37" s="19"/>
      <c r="H37" s="19"/>
      <c r="I37" s="19"/>
      <c r="J37" s="117"/>
    </row>
    <row r="38" spans="1:10" s="2" customFormat="1" hidden="1" x14ac:dyDescent="0.25">
      <c r="A38" s="1">
        <v>91</v>
      </c>
      <c r="B38" s="114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115">
        <f>H38/F38*100</f>
        <v>14.274687763685714</v>
      </c>
    </row>
    <row r="39" spans="1:10" s="2" customFormat="1" hidden="1" x14ac:dyDescent="0.25">
      <c r="A39" s="1">
        <v>92</v>
      </c>
      <c r="B39" s="114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115">
        <f>H39/F39*100</f>
        <v>-1.305690378796609</v>
      </c>
    </row>
    <row r="40" spans="1:10" s="2" customFormat="1" ht="10.5" hidden="1" customHeight="1" x14ac:dyDescent="0.25">
      <c r="A40" s="1"/>
      <c r="B40" s="114"/>
      <c r="C40" s="5"/>
      <c r="D40" s="15"/>
      <c r="E40" s="15"/>
      <c r="F40" s="15"/>
      <c r="G40" s="15"/>
      <c r="H40" s="15"/>
      <c r="I40" s="15"/>
      <c r="J40" s="118"/>
    </row>
    <row r="41" spans="1:10" s="2" customFormat="1" ht="20.25" hidden="1" thickBot="1" x14ac:dyDescent="0.3">
      <c r="A41" s="1"/>
      <c r="B41" s="114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119">
        <f>H41/F41*100</f>
        <v>9.8333336846387542</v>
      </c>
    </row>
    <row r="42" spans="1:10" s="2" customFormat="1" ht="6.75" hidden="1" customHeight="1" thickTop="1" x14ac:dyDescent="0.25">
      <c r="A42" s="1"/>
      <c r="B42" s="114" t="s">
        <v>2</v>
      </c>
      <c r="C42" s="5"/>
      <c r="D42" s="19"/>
      <c r="E42" s="19"/>
      <c r="F42" s="19"/>
      <c r="G42" s="19"/>
      <c r="H42" s="19"/>
      <c r="I42" s="19"/>
      <c r="J42" s="117"/>
    </row>
    <row r="43" spans="1:10" s="2" customFormat="1" x14ac:dyDescent="0.25">
      <c r="A43" s="1"/>
      <c r="B43" s="114"/>
      <c r="C43" s="5"/>
      <c r="D43" s="19"/>
      <c r="E43" s="19"/>
      <c r="F43" s="19"/>
      <c r="G43" s="19"/>
      <c r="H43" s="19"/>
      <c r="I43" s="19"/>
      <c r="J43" s="120" t="s">
        <v>2</v>
      </c>
    </row>
    <row r="44" spans="1:10" s="2" customFormat="1" x14ac:dyDescent="0.25">
      <c r="A44" s="1"/>
      <c r="B44" s="109" t="s">
        <v>22</v>
      </c>
      <c r="C44" s="6"/>
      <c r="D44" s="3"/>
      <c r="E44" s="3"/>
      <c r="F44" s="3"/>
      <c r="G44" s="3"/>
      <c r="H44" s="3"/>
      <c r="I44" s="3"/>
      <c r="J44" s="121" t="s">
        <v>2</v>
      </c>
    </row>
    <row r="45" spans="1:10" s="2" customFormat="1" ht="8.4499999999999993" customHeight="1" x14ac:dyDescent="0.25">
      <c r="A45" s="1"/>
      <c r="B45" s="109"/>
      <c r="C45" s="6"/>
      <c r="D45" s="3"/>
      <c r="E45" s="3"/>
      <c r="F45" s="3"/>
      <c r="G45" s="3"/>
      <c r="H45" s="3"/>
      <c r="I45" s="3"/>
      <c r="J45" s="121"/>
    </row>
    <row r="46" spans="1:10" s="2" customFormat="1" x14ac:dyDescent="0.25">
      <c r="A46" s="1"/>
      <c r="B46" s="109" t="s">
        <v>23</v>
      </c>
      <c r="C46" s="6"/>
      <c r="D46" s="11">
        <f>SUM(D47:D51)</f>
        <v>186755.19999999998</v>
      </c>
      <c r="E46" s="12"/>
      <c r="F46" s="11">
        <f>SUM(F47:F51)</f>
        <v>183626.8</v>
      </c>
      <c r="G46" s="12"/>
      <c r="H46" s="11">
        <f t="shared" ref="H46:H55" si="2">D46-F46</f>
        <v>3128.3999999999942</v>
      </c>
      <c r="I46" s="12"/>
      <c r="J46" s="113">
        <f>H46/F46*100</f>
        <v>1.7036728843502116</v>
      </c>
    </row>
    <row r="47" spans="1:10" s="2" customFormat="1" ht="30.75" customHeight="1" x14ac:dyDescent="0.25">
      <c r="A47" s="1">
        <v>211</v>
      </c>
      <c r="B47" s="114" t="s">
        <v>24</v>
      </c>
      <c r="C47" s="6"/>
      <c r="D47" s="13">
        <v>21447.9</v>
      </c>
      <c r="E47" s="12"/>
      <c r="F47" s="14">
        <v>14485.5</v>
      </c>
      <c r="G47" s="12"/>
      <c r="H47" s="13">
        <f>D47-F47</f>
        <v>6962.4000000000015</v>
      </c>
      <c r="I47" s="13"/>
      <c r="J47" s="115">
        <f>H47/F47*100</f>
        <v>48.064616340478423</v>
      </c>
    </row>
    <row r="48" spans="1:10" s="2" customFormat="1" x14ac:dyDescent="0.25">
      <c r="A48" s="1">
        <v>212</v>
      </c>
      <c r="B48" s="114" t="s">
        <v>11</v>
      </c>
      <c r="C48" s="5"/>
      <c r="D48" s="13">
        <v>135056.20000000001</v>
      </c>
      <c r="E48" s="13"/>
      <c r="F48" s="14">
        <v>138659.79999999999</v>
      </c>
      <c r="G48" s="13"/>
      <c r="H48" s="13">
        <f t="shared" si="2"/>
        <v>-3603.5999999999767</v>
      </c>
      <c r="I48" s="13"/>
      <c r="J48" s="115">
        <f>H48/F48*100</f>
        <v>-2.5988786944737963</v>
      </c>
    </row>
    <row r="49" spans="1:11" s="2" customFormat="1" x14ac:dyDescent="0.25">
      <c r="A49" s="1">
        <v>213</v>
      </c>
      <c r="B49" s="114" t="s">
        <v>25</v>
      </c>
      <c r="C49" s="5"/>
      <c r="D49" s="13">
        <v>0.8</v>
      </c>
      <c r="E49" s="13"/>
      <c r="F49" s="14">
        <v>344</v>
      </c>
      <c r="G49" s="13"/>
      <c r="H49" s="13">
        <f t="shared" si="2"/>
        <v>-343.2</v>
      </c>
      <c r="I49" s="13"/>
      <c r="J49" s="115">
        <f>H49/F49*100</f>
        <v>-99.767441860465112</v>
      </c>
    </row>
    <row r="50" spans="1:11" s="2" customFormat="1" x14ac:dyDescent="0.25">
      <c r="A50" s="1">
        <v>214</v>
      </c>
      <c r="B50" s="114" t="s">
        <v>26</v>
      </c>
      <c r="C50" s="5"/>
      <c r="D50" s="13">
        <v>30250.3</v>
      </c>
      <c r="E50" s="13"/>
      <c r="F50" s="14">
        <v>30137.5</v>
      </c>
      <c r="G50" s="13"/>
      <c r="H50" s="13">
        <f t="shared" si="2"/>
        <v>112.79999999999927</v>
      </c>
      <c r="I50" s="13"/>
      <c r="J50" s="115">
        <f>H50/F50*100</f>
        <v>0.37428452924097644</v>
      </c>
    </row>
    <row r="51" spans="1:11" s="2" customFormat="1" hidden="1" x14ac:dyDescent="0.25">
      <c r="A51" s="1"/>
      <c r="B51" s="114" t="s">
        <v>69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115">
        <v>0</v>
      </c>
    </row>
    <row r="52" spans="1:11" s="2" customFormat="1" x14ac:dyDescent="0.25">
      <c r="A52" s="1">
        <v>22</v>
      </c>
      <c r="B52" s="114" t="s">
        <v>27</v>
      </c>
      <c r="C52" s="5"/>
      <c r="D52" s="13">
        <v>106929.60000000001</v>
      </c>
      <c r="E52" s="13"/>
      <c r="F52" s="14">
        <v>93615.7</v>
      </c>
      <c r="G52" s="13"/>
      <c r="H52" s="13">
        <f t="shared" si="2"/>
        <v>13313.900000000009</v>
      </c>
      <c r="I52" s="13"/>
      <c r="J52" s="115">
        <f>H52/F52*100</f>
        <v>14.221866631344964</v>
      </c>
    </row>
    <row r="53" spans="1:11" s="2" customFormat="1" ht="21" customHeight="1" x14ac:dyDescent="0.25">
      <c r="A53" s="1">
        <v>24</v>
      </c>
      <c r="B53" s="114" t="s">
        <v>28</v>
      </c>
      <c r="C53" s="5"/>
      <c r="D53" s="13">
        <v>10188.299999999999</v>
      </c>
      <c r="E53" s="15"/>
      <c r="F53" s="16">
        <v>10180</v>
      </c>
      <c r="G53" s="15"/>
      <c r="H53" s="15">
        <f t="shared" si="2"/>
        <v>8.2999999999992724</v>
      </c>
      <c r="I53" s="15"/>
      <c r="J53" s="115">
        <f>H53/F53*100</f>
        <v>8.1532416502939811E-2</v>
      </c>
    </row>
    <row r="54" spans="1:11" s="2" customFormat="1" ht="6" customHeight="1" x14ac:dyDescent="0.25">
      <c r="A54" s="1"/>
      <c r="B54" s="114"/>
      <c r="C54" s="5"/>
      <c r="D54" s="15"/>
      <c r="E54" s="15"/>
      <c r="F54" s="15"/>
      <c r="G54" s="15"/>
      <c r="H54" s="15"/>
      <c r="I54" s="15"/>
      <c r="J54" s="122"/>
    </row>
    <row r="55" spans="1:11" s="2" customFormat="1" ht="17.25" customHeight="1" thickBot="1" x14ac:dyDescent="0.3">
      <c r="A55" s="1"/>
      <c r="B55" s="114" t="s">
        <v>29</v>
      </c>
      <c r="C55" s="5"/>
      <c r="D55" s="17">
        <f>SUM(D46,D52,D53)</f>
        <v>303873.09999999998</v>
      </c>
      <c r="E55" s="18"/>
      <c r="F55" s="17">
        <f>SUM(F46,F52,F53)</f>
        <v>287422.5</v>
      </c>
      <c r="G55" s="18"/>
      <c r="H55" s="17">
        <f t="shared" si="2"/>
        <v>16450.599999999977</v>
      </c>
      <c r="I55" s="18"/>
      <c r="J55" s="116">
        <f>H55/F55*100</f>
        <v>5.7234906800963659</v>
      </c>
    </row>
    <row r="56" spans="1:11" s="2" customFormat="1" ht="8.25" customHeight="1" thickTop="1" x14ac:dyDescent="0.35">
      <c r="A56" s="1"/>
      <c r="B56" s="114" t="s">
        <v>2</v>
      </c>
      <c r="C56" s="5"/>
      <c r="D56" s="19"/>
      <c r="E56" s="19"/>
      <c r="F56" s="19"/>
      <c r="G56" s="19"/>
      <c r="H56" s="19"/>
      <c r="I56" s="19"/>
      <c r="J56" s="117"/>
      <c r="K56" s="21"/>
    </row>
    <row r="57" spans="1:11" s="2" customFormat="1" ht="12" customHeight="1" x14ac:dyDescent="0.25">
      <c r="A57" s="1"/>
      <c r="B57" s="114"/>
      <c r="C57" s="5"/>
      <c r="D57" s="19"/>
      <c r="E57" s="19"/>
      <c r="F57" s="19"/>
      <c r="G57" s="19"/>
      <c r="H57" s="19"/>
      <c r="I57" s="19"/>
      <c r="J57" s="117"/>
    </row>
    <row r="58" spans="1:11" s="2" customFormat="1" ht="21.75" x14ac:dyDescent="0.4">
      <c r="A58" s="1"/>
      <c r="B58" s="109" t="s">
        <v>30</v>
      </c>
      <c r="C58" s="6"/>
      <c r="D58" s="22"/>
      <c r="E58" s="22"/>
      <c r="F58" s="22"/>
      <c r="G58" s="3"/>
      <c r="H58" s="3"/>
      <c r="I58" s="3"/>
      <c r="J58" s="108"/>
    </row>
    <row r="59" spans="1:11" s="2" customFormat="1" ht="7.15" customHeight="1" x14ac:dyDescent="0.25">
      <c r="A59" s="1"/>
      <c r="B59" s="114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121" t="s">
        <v>2</v>
      </c>
    </row>
    <row r="60" spans="1:11" s="2" customFormat="1" x14ac:dyDescent="0.25">
      <c r="A60" s="1"/>
      <c r="B60" s="109" t="s">
        <v>31</v>
      </c>
      <c r="C60" s="6"/>
      <c r="D60" s="11">
        <f>SUM(D61:D62)</f>
        <v>48773.1</v>
      </c>
      <c r="E60" s="12"/>
      <c r="F60" s="11">
        <f>SUM(F61:F62)</f>
        <v>44245.2</v>
      </c>
      <c r="G60" s="12"/>
      <c r="H60" s="11">
        <f>D60-F60</f>
        <v>4527.9000000000015</v>
      </c>
      <c r="I60" s="12"/>
      <c r="J60" s="113">
        <f t="shared" ref="J60:J68" si="4">H60/F60*100</f>
        <v>10.233652463996098</v>
      </c>
    </row>
    <row r="61" spans="1:11" s="2" customFormat="1" x14ac:dyDescent="0.25">
      <c r="A61" s="1">
        <v>311</v>
      </c>
      <c r="B61" s="114" t="s">
        <v>32</v>
      </c>
      <c r="C61" s="5"/>
      <c r="D61" s="13">
        <v>50670.1</v>
      </c>
      <c r="E61" s="13"/>
      <c r="F61" s="14">
        <v>44245.2</v>
      </c>
      <c r="G61" s="13"/>
      <c r="H61" s="13">
        <f>D61-F61</f>
        <v>6424.9000000000015</v>
      </c>
      <c r="I61" s="13"/>
      <c r="J61" s="115">
        <f t="shared" si="4"/>
        <v>14.521123195284463</v>
      </c>
    </row>
    <row r="62" spans="1:11" s="2" customFormat="1" x14ac:dyDescent="0.25">
      <c r="A62" s="1"/>
      <c r="B62" s="114" t="s">
        <v>33</v>
      </c>
      <c r="C62" s="5"/>
      <c r="D62" s="13">
        <v>-1897</v>
      </c>
      <c r="E62" s="13"/>
      <c r="F62" s="13">
        <v>0</v>
      </c>
      <c r="G62" s="13"/>
      <c r="H62" s="13">
        <f>D62-F62</f>
        <v>-1897</v>
      </c>
      <c r="I62" s="13"/>
      <c r="J62" s="115">
        <v>100</v>
      </c>
    </row>
    <row r="63" spans="1:11" s="2" customFormat="1" x14ac:dyDescent="0.25">
      <c r="A63" s="1">
        <v>313</v>
      </c>
      <c r="B63" s="114" t="s">
        <v>34</v>
      </c>
      <c r="C63" s="5"/>
      <c r="D63" s="13">
        <v>15074.4</v>
      </c>
      <c r="E63" s="13"/>
      <c r="F63" s="14">
        <v>13149.6</v>
      </c>
      <c r="G63" s="13"/>
      <c r="H63" s="13">
        <f t="shared" ref="H63:H69" si="5">D63-F63</f>
        <v>1924.7999999999993</v>
      </c>
      <c r="I63" s="13"/>
      <c r="J63" s="115">
        <f>H63/F63*100</f>
        <v>14.637707610877893</v>
      </c>
    </row>
    <row r="64" spans="1:11" s="2" customFormat="1" x14ac:dyDescent="0.25">
      <c r="A64" s="1">
        <v>321</v>
      </c>
      <c r="B64" s="123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115">
        <f t="shared" si="4"/>
        <v>15.420265430798397</v>
      </c>
    </row>
    <row r="65" spans="1:11" s="2" customFormat="1" x14ac:dyDescent="0.25">
      <c r="A65" s="1">
        <v>322</v>
      </c>
      <c r="B65" s="114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115">
        <f t="shared" si="4"/>
        <v>0</v>
      </c>
    </row>
    <row r="66" spans="1:11" s="2" customFormat="1" x14ac:dyDescent="0.25">
      <c r="A66" s="1">
        <v>324</v>
      </c>
      <c r="B66" s="114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15">
        <f t="shared" si="4"/>
        <v>0</v>
      </c>
    </row>
    <row r="67" spans="1:11" s="2" customFormat="1" hidden="1" x14ac:dyDescent="0.25">
      <c r="A67" s="1">
        <v>325</v>
      </c>
      <c r="B67" s="114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15" t="e">
        <f t="shared" si="4"/>
        <v>#DIV/0!</v>
      </c>
    </row>
    <row r="68" spans="1:11" s="2" customFormat="1" hidden="1" x14ac:dyDescent="0.25">
      <c r="A68" s="1"/>
      <c r="B68" s="124" t="s">
        <v>39</v>
      </c>
      <c r="C68" s="24"/>
      <c r="D68" s="25">
        <f>SUM(D69:D70)</f>
        <v>2358.3000000000002</v>
      </c>
      <c r="E68" s="18"/>
      <c r="F68" s="25">
        <f>SUM(F69:F70)</f>
        <v>1976</v>
      </c>
      <c r="G68" s="18"/>
      <c r="H68" s="25">
        <f t="shared" si="5"/>
        <v>382.30000000000018</v>
      </c>
      <c r="I68" s="18"/>
      <c r="J68" s="125">
        <f t="shared" si="4"/>
        <v>19.347165991902841</v>
      </c>
    </row>
    <row r="69" spans="1:11" s="2" customFormat="1" hidden="1" x14ac:dyDescent="0.25">
      <c r="A69" s="1"/>
      <c r="B69" s="114" t="s">
        <v>40</v>
      </c>
      <c r="C69" s="3"/>
      <c r="D69" s="15">
        <v>0</v>
      </c>
      <c r="E69" s="15"/>
      <c r="F69" s="13">
        <v>0</v>
      </c>
      <c r="G69" s="15"/>
      <c r="H69" s="13">
        <f t="shared" si="5"/>
        <v>0</v>
      </c>
      <c r="I69" s="13"/>
      <c r="J69" s="126">
        <v>0</v>
      </c>
    </row>
    <row r="70" spans="1:11" s="2" customFormat="1" x14ac:dyDescent="0.25">
      <c r="A70" s="1"/>
      <c r="B70" s="107" t="s">
        <v>41</v>
      </c>
      <c r="C70" s="3"/>
      <c r="D70" s="26">
        <v>2358.3000000000002</v>
      </c>
      <c r="E70" s="27"/>
      <c r="F70" s="28">
        <v>1976</v>
      </c>
      <c r="G70" s="26"/>
      <c r="H70" s="18">
        <f>D70-F70</f>
        <v>382.30000000000018</v>
      </c>
      <c r="I70" s="18"/>
      <c r="J70" s="125">
        <f t="shared" ref="J70" si="6">H70/F70*100</f>
        <v>19.347165991902841</v>
      </c>
    </row>
    <row r="71" spans="1:11" s="2" customFormat="1" ht="20.25" thickBot="1" x14ac:dyDescent="0.3">
      <c r="A71" s="1"/>
      <c r="B71" s="114" t="s">
        <v>42</v>
      </c>
      <c r="C71" s="5"/>
      <c r="D71" s="17">
        <f>D60+D63+D64+D65+D66+D67+D68</f>
        <v>70586</v>
      </c>
      <c r="E71" s="18"/>
      <c r="F71" s="17">
        <f>F60+F63+F64+F65+F66+F67+F68</f>
        <v>63604.6</v>
      </c>
      <c r="G71" s="18"/>
      <c r="H71" s="17">
        <f>D71-F71</f>
        <v>6981.4000000000015</v>
      </c>
      <c r="I71" s="18"/>
      <c r="J71" s="116">
        <f>H71/F71*100</f>
        <v>10.976250145429736</v>
      </c>
    </row>
    <row r="72" spans="1:11" s="2" customFormat="1" ht="20.25" thickTop="1" x14ac:dyDescent="0.25">
      <c r="A72" s="1"/>
      <c r="B72" s="114"/>
      <c r="C72" s="5"/>
      <c r="D72" s="29"/>
      <c r="E72" s="29"/>
      <c r="F72" s="29"/>
      <c r="G72" s="29"/>
      <c r="H72" s="29"/>
      <c r="I72" s="29"/>
      <c r="J72" s="127"/>
    </row>
    <row r="73" spans="1:11" s="2" customFormat="1" ht="20.25" thickBot="1" x14ac:dyDescent="0.3">
      <c r="A73" s="1"/>
      <c r="B73" s="114" t="s">
        <v>43</v>
      </c>
      <c r="C73" s="5"/>
      <c r="D73" s="30">
        <f>D55+D71</f>
        <v>374459.1</v>
      </c>
      <c r="E73" s="18"/>
      <c r="F73" s="30">
        <f>F55+F71</f>
        <v>351027.1</v>
      </c>
      <c r="G73" s="18"/>
      <c r="H73" s="31">
        <f>D73-F73</f>
        <v>23432</v>
      </c>
      <c r="I73" s="26"/>
      <c r="J73" s="128">
        <f>H73/F73*100</f>
        <v>6.6752680918367853</v>
      </c>
      <c r="K73" s="2" t="s">
        <v>2</v>
      </c>
    </row>
    <row r="74" spans="1:11" s="2" customFormat="1" ht="8.4499999999999993" customHeight="1" thickTop="1" x14ac:dyDescent="0.25">
      <c r="A74" s="1"/>
      <c r="B74" s="114" t="s">
        <v>2</v>
      </c>
      <c r="C74" s="5"/>
      <c r="D74" s="19"/>
      <c r="E74" s="19"/>
      <c r="F74" s="19"/>
      <c r="G74" s="19"/>
      <c r="H74" s="19"/>
      <c r="I74" s="19"/>
      <c r="J74" s="117"/>
    </row>
    <row r="75" spans="1:11" s="2" customFormat="1" ht="7.15" hidden="1" customHeight="1" x14ac:dyDescent="0.25">
      <c r="A75" s="1"/>
      <c r="B75" s="114"/>
      <c r="C75" s="5"/>
      <c r="D75" s="19"/>
      <c r="E75" s="19"/>
      <c r="F75" s="19"/>
      <c r="G75" s="19"/>
      <c r="H75" s="19"/>
      <c r="I75" s="19"/>
      <c r="J75" s="117"/>
    </row>
    <row r="76" spans="1:11" s="2" customFormat="1" ht="6.75" hidden="1" customHeight="1" x14ac:dyDescent="0.25">
      <c r="A76" s="1"/>
      <c r="B76" s="114"/>
      <c r="C76" s="5"/>
      <c r="D76" s="32" t="s">
        <v>2</v>
      </c>
      <c r="E76" s="32"/>
      <c r="F76" s="32" t="s">
        <v>2</v>
      </c>
      <c r="G76" s="19"/>
      <c r="H76" s="19"/>
      <c r="I76" s="19"/>
      <c r="J76" s="117"/>
    </row>
    <row r="77" spans="1:11" s="2" customFormat="1" ht="20.25" hidden="1" thickBot="1" x14ac:dyDescent="0.3">
      <c r="A77" s="1">
        <v>93</v>
      </c>
      <c r="B77" s="114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129">
        <f>H77/F77*100</f>
        <v>9.8333336846387542</v>
      </c>
    </row>
    <row r="78" spans="1:11" s="2" customFormat="1" ht="16.5" hidden="1" customHeight="1" thickTop="1" x14ac:dyDescent="0.25">
      <c r="A78" s="1"/>
      <c r="B78" s="107" t="s">
        <v>2</v>
      </c>
      <c r="C78" s="3"/>
      <c r="D78" s="19"/>
      <c r="E78" s="19"/>
      <c r="F78" s="19"/>
      <c r="G78" s="19"/>
      <c r="H78" s="19"/>
      <c r="I78" s="19"/>
      <c r="J78" s="117"/>
    </row>
    <row r="79" spans="1:11" s="2" customFormat="1" ht="7.9" customHeight="1" x14ac:dyDescent="0.25">
      <c r="A79" s="1"/>
      <c r="B79" s="107"/>
      <c r="C79" s="3"/>
      <c r="D79" s="19"/>
      <c r="E79" s="19"/>
      <c r="F79" s="19"/>
      <c r="G79" s="19"/>
      <c r="H79" s="19"/>
      <c r="I79" s="19"/>
      <c r="J79" s="117"/>
    </row>
    <row r="80" spans="1:11" s="2" customFormat="1" ht="11.45" customHeight="1" thickBot="1" x14ac:dyDescent="0.3">
      <c r="A80" s="1"/>
      <c r="B80" s="130"/>
      <c r="C80" s="131"/>
      <c r="D80" s="132"/>
      <c r="E80" s="132"/>
      <c r="F80" s="132"/>
      <c r="G80" s="132"/>
      <c r="H80" s="132"/>
      <c r="I80" s="132"/>
      <c r="J80" s="133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C10" sqref="C10"/>
    </sheetView>
  </sheetViews>
  <sheetFormatPr baseColWidth="10" defaultColWidth="10" defaultRowHeight="12.75" x14ac:dyDescent="0.2"/>
  <cols>
    <col min="1" max="1" width="23.7109375" style="41" customWidth="1"/>
    <col min="2" max="2" width="56.5703125" style="67" bestFit="1" customWidth="1"/>
    <col min="3" max="3" width="10.5703125" style="69" bestFit="1" customWidth="1"/>
    <col min="4" max="4" width="1.5703125" style="69" customWidth="1"/>
    <col min="5" max="5" width="10.7109375" style="69" bestFit="1" customWidth="1"/>
    <col min="6" max="6" width="1.5703125" style="69" customWidth="1"/>
    <col min="7" max="7" width="13.7109375" style="69" customWidth="1"/>
    <col min="8" max="8" width="1.5703125" style="69" customWidth="1"/>
    <col min="9" max="9" width="10.7109375" style="69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149" t="s">
        <v>45</v>
      </c>
      <c r="C1" s="150"/>
      <c r="D1" s="150"/>
      <c r="E1" s="150"/>
      <c r="F1" s="150"/>
      <c r="G1" s="150"/>
      <c r="H1" s="150"/>
      <c r="I1" s="151"/>
    </row>
    <row r="2" spans="1:9" x14ac:dyDescent="0.2">
      <c r="B2" s="152" t="s">
        <v>79</v>
      </c>
      <c r="C2" s="153"/>
      <c r="D2" s="153"/>
      <c r="E2" s="153"/>
      <c r="F2" s="153"/>
      <c r="G2" s="153"/>
      <c r="H2" s="153"/>
      <c r="I2" s="154"/>
    </row>
    <row r="3" spans="1:9" ht="14.45" customHeight="1" thickBot="1" x14ac:dyDescent="0.25">
      <c r="B3" s="155" t="s">
        <v>1</v>
      </c>
      <c r="C3" s="156"/>
      <c r="D3" s="156"/>
      <c r="E3" s="156"/>
      <c r="F3" s="156"/>
      <c r="G3" s="156"/>
      <c r="H3" s="156"/>
      <c r="I3" s="157"/>
    </row>
    <row r="4" spans="1:9" ht="13.5" thickTop="1" x14ac:dyDescent="0.2">
      <c r="B4" s="137"/>
      <c r="C4" s="138"/>
      <c r="D4" s="138"/>
      <c r="E4" s="138"/>
      <c r="F4" s="138"/>
      <c r="G4" s="138"/>
      <c r="H4" s="138"/>
      <c r="I4" s="139"/>
    </row>
    <row r="5" spans="1:9" x14ac:dyDescent="0.2">
      <c r="B5" s="80"/>
      <c r="C5" s="43"/>
      <c r="D5" s="43"/>
      <c r="E5" s="43"/>
      <c r="F5" s="44" t="s">
        <v>46</v>
      </c>
      <c r="G5" s="44"/>
      <c r="H5" s="45"/>
      <c r="I5" s="81"/>
    </row>
    <row r="6" spans="1:9" x14ac:dyDescent="0.2">
      <c r="B6" s="82" t="s">
        <v>47</v>
      </c>
      <c r="C6" s="46" t="s">
        <v>78</v>
      </c>
      <c r="D6" s="47"/>
      <c r="E6" s="46" t="s">
        <v>77</v>
      </c>
      <c r="F6" s="47"/>
      <c r="G6" s="48" t="s">
        <v>5</v>
      </c>
      <c r="H6" s="49"/>
      <c r="I6" s="83" t="s">
        <v>48</v>
      </c>
    </row>
    <row r="7" spans="1:9" ht="6" customHeight="1" x14ac:dyDescent="0.2">
      <c r="B7" s="82"/>
      <c r="C7" s="50"/>
      <c r="D7" s="50"/>
      <c r="E7" s="50"/>
      <c r="F7" s="50"/>
      <c r="G7" s="43"/>
      <c r="H7" s="43"/>
      <c r="I7" s="81"/>
    </row>
    <row r="8" spans="1:9" x14ac:dyDescent="0.2">
      <c r="A8" s="41">
        <v>611001</v>
      </c>
      <c r="B8" s="84" t="s">
        <v>49</v>
      </c>
      <c r="C8" s="51">
        <v>7857.1</v>
      </c>
      <c r="D8" s="51"/>
      <c r="E8" s="51">
        <v>7106</v>
      </c>
      <c r="F8" s="52"/>
      <c r="G8" s="53">
        <f>C8-E8</f>
        <v>751.10000000000036</v>
      </c>
      <c r="H8" s="53"/>
      <c r="I8" s="85">
        <f>G8/E8*100</f>
        <v>10.5699408950183</v>
      </c>
    </row>
    <row r="9" spans="1:9" ht="1.5" customHeight="1" x14ac:dyDescent="0.2">
      <c r="B9" s="84" t="s">
        <v>50</v>
      </c>
      <c r="C9" s="51"/>
      <c r="D9" s="52"/>
      <c r="E9" s="52"/>
      <c r="F9" s="52"/>
      <c r="G9" s="53"/>
      <c r="H9" s="53"/>
      <c r="I9" s="85"/>
    </row>
    <row r="10" spans="1:9" x14ac:dyDescent="0.2">
      <c r="A10" s="41">
        <v>611002</v>
      </c>
      <c r="B10" s="84" t="s">
        <v>51</v>
      </c>
      <c r="C10" s="51">
        <v>18</v>
      </c>
      <c r="D10" s="52"/>
      <c r="E10" s="51">
        <v>9.1</v>
      </c>
      <c r="F10" s="52"/>
      <c r="G10" s="53">
        <f>C10-E10</f>
        <v>8.9</v>
      </c>
      <c r="H10" s="53"/>
      <c r="I10" s="85">
        <f>G10/E10*100</f>
        <v>97.80219780219781</v>
      </c>
    </row>
    <row r="11" spans="1:9" x14ac:dyDescent="0.2">
      <c r="A11" s="41">
        <v>611003</v>
      </c>
      <c r="B11" s="84" t="s">
        <v>52</v>
      </c>
      <c r="C11" s="51">
        <v>0</v>
      </c>
      <c r="D11" s="52"/>
      <c r="E11" s="51">
        <v>14.4</v>
      </c>
      <c r="F11" s="52"/>
      <c r="G11" s="53">
        <f>C11-E11</f>
        <v>-14.4</v>
      </c>
      <c r="H11" s="53"/>
      <c r="I11" s="85">
        <v>100</v>
      </c>
    </row>
    <row r="12" spans="1:9" x14ac:dyDescent="0.2">
      <c r="A12" s="41">
        <v>611004</v>
      </c>
      <c r="B12" s="84" t="s">
        <v>53</v>
      </c>
      <c r="C12" s="51">
        <v>182.7</v>
      </c>
      <c r="D12" s="52"/>
      <c r="E12" s="51">
        <v>198.1</v>
      </c>
      <c r="F12" s="52"/>
      <c r="G12" s="53">
        <f>C12-E12</f>
        <v>-15.400000000000006</v>
      </c>
      <c r="H12" s="53"/>
      <c r="I12" s="85">
        <f>G12/E12*100</f>
        <v>-7.7738515901060099</v>
      </c>
    </row>
    <row r="13" spans="1:9" ht="6.75" customHeight="1" x14ac:dyDescent="0.2">
      <c r="B13" s="80"/>
      <c r="C13" s="43"/>
      <c r="D13" s="43"/>
      <c r="E13" s="43"/>
      <c r="F13" s="43"/>
      <c r="G13" s="43"/>
      <c r="H13" s="43"/>
      <c r="I13" s="81"/>
    </row>
    <row r="14" spans="1:9" ht="12.6" customHeight="1" x14ac:dyDescent="0.2">
      <c r="B14" s="80"/>
      <c r="C14" s="76">
        <f>SUM(C8:C12)</f>
        <v>8057.8</v>
      </c>
      <c r="D14" s="61"/>
      <c r="E14" s="76">
        <f>SUM(E8:E12)</f>
        <v>7327.6</v>
      </c>
      <c r="F14" s="61"/>
      <c r="G14" s="77">
        <f>C14-E14</f>
        <v>730.19999999999982</v>
      </c>
      <c r="H14" s="56"/>
      <c r="I14" s="86">
        <f>G14/E14*100</f>
        <v>9.9650635951744064</v>
      </c>
    </row>
    <row r="15" spans="1:9" ht="6.6" customHeight="1" x14ac:dyDescent="0.2">
      <c r="B15" s="80"/>
      <c r="C15" s="43"/>
      <c r="D15" s="43"/>
      <c r="E15" s="43"/>
      <c r="F15" s="43"/>
      <c r="G15" s="43"/>
      <c r="H15" s="43"/>
      <c r="I15" s="81"/>
    </row>
    <row r="16" spans="1:9" ht="8.25" customHeight="1" x14ac:dyDescent="0.2">
      <c r="B16" s="80"/>
      <c r="C16" s="43"/>
      <c r="D16" s="43"/>
      <c r="E16" s="43"/>
      <c r="F16" s="43"/>
      <c r="G16" s="43"/>
      <c r="H16" s="43"/>
      <c r="I16" s="81"/>
    </row>
    <row r="17" spans="1:9" ht="12.75" customHeight="1" x14ac:dyDescent="0.2">
      <c r="B17" s="82" t="s">
        <v>54</v>
      </c>
      <c r="C17" s="50"/>
      <c r="D17" s="50"/>
      <c r="E17" s="50"/>
      <c r="F17" s="50"/>
      <c r="G17" s="43"/>
      <c r="H17" s="43"/>
      <c r="I17" s="81"/>
    </row>
    <row r="18" spans="1:9" x14ac:dyDescent="0.2">
      <c r="B18" s="80"/>
      <c r="C18" s="43"/>
      <c r="D18" s="43"/>
      <c r="E18" s="43"/>
      <c r="F18" s="43"/>
      <c r="G18" s="43"/>
      <c r="H18" s="43"/>
      <c r="I18" s="81"/>
    </row>
    <row r="19" spans="1:9" x14ac:dyDescent="0.2">
      <c r="A19" s="41">
        <v>711001</v>
      </c>
      <c r="B19" s="80" t="s">
        <v>24</v>
      </c>
      <c r="C19" s="51">
        <v>62</v>
      </c>
      <c r="D19" s="43"/>
      <c r="E19" s="54">
        <v>0</v>
      </c>
      <c r="F19" s="43"/>
      <c r="G19" s="53">
        <f t="shared" ref="G19:G24" si="0">C19-E19</f>
        <v>62</v>
      </c>
      <c r="H19" s="43"/>
      <c r="I19" s="85">
        <v>100</v>
      </c>
    </row>
    <row r="20" spans="1:9" x14ac:dyDescent="0.2">
      <c r="A20" s="41">
        <v>7110020100</v>
      </c>
      <c r="B20" s="84" t="s">
        <v>49</v>
      </c>
      <c r="C20" s="51">
        <v>2847.2</v>
      </c>
      <c r="D20" s="52"/>
      <c r="E20" s="51">
        <v>2776.4</v>
      </c>
      <c r="F20" s="52"/>
      <c r="G20" s="53">
        <f t="shared" si="0"/>
        <v>70.799999999999727</v>
      </c>
      <c r="H20" s="53"/>
      <c r="I20" s="85">
        <f>G20/E20*100</f>
        <v>2.5500648321567398</v>
      </c>
    </row>
    <row r="21" spans="1:9" x14ac:dyDescent="0.2">
      <c r="A21" s="41">
        <v>7110020200</v>
      </c>
      <c r="B21" s="84" t="s">
        <v>55</v>
      </c>
      <c r="C21" s="51">
        <v>218.3</v>
      </c>
      <c r="D21" s="52"/>
      <c r="E21" s="51">
        <v>172.8</v>
      </c>
      <c r="F21" s="52"/>
      <c r="G21" s="53">
        <f t="shared" si="0"/>
        <v>45.5</v>
      </c>
      <c r="H21" s="53"/>
      <c r="I21" s="85">
        <f>G21/E21*100</f>
        <v>26.331018518518519</v>
      </c>
    </row>
    <row r="22" spans="1:9" x14ac:dyDescent="0.2">
      <c r="B22" s="84" t="s">
        <v>26</v>
      </c>
      <c r="C22" s="51">
        <v>728.2</v>
      </c>
      <c r="D22" s="52"/>
      <c r="E22" s="51">
        <v>729.2</v>
      </c>
      <c r="F22" s="52"/>
      <c r="G22" s="53">
        <f t="shared" si="0"/>
        <v>-1</v>
      </c>
      <c r="H22" s="53"/>
      <c r="I22" s="85">
        <f>G22/E22*100</f>
        <v>-0.13713658804168952</v>
      </c>
    </row>
    <row r="23" spans="1:9" x14ac:dyDescent="0.2">
      <c r="A23" s="41">
        <v>711007</v>
      </c>
      <c r="B23" s="84" t="s">
        <v>56</v>
      </c>
      <c r="C23" s="51">
        <v>0</v>
      </c>
      <c r="D23" s="52"/>
      <c r="E23" s="51">
        <v>0.4</v>
      </c>
      <c r="F23" s="52"/>
      <c r="G23" s="53">
        <f t="shared" si="0"/>
        <v>-0.4</v>
      </c>
      <c r="H23" s="53"/>
      <c r="I23" s="85">
        <f>G23/E23*100</f>
        <v>-100</v>
      </c>
    </row>
    <row r="24" spans="1:9" x14ac:dyDescent="0.2">
      <c r="B24" s="84"/>
      <c r="C24" s="78">
        <f>SUM(C19:C23)</f>
        <v>3855.7</v>
      </c>
      <c r="D24" s="61"/>
      <c r="E24" s="78">
        <f>SUM(E19:E23)</f>
        <v>3678.8000000000006</v>
      </c>
      <c r="F24" s="61"/>
      <c r="G24" s="64">
        <f t="shared" si="0"/>
        <v>176.89999999999918</v>
      </c>
      <c r="H24" s="56"/>
      <c r="I24" s="87">
        <f>G24/E24*100</f>
        <v>4.808633249972794</v>
      </c>
    </row>
    <row r="25" spans="1:9" ht="8.25" customHeight="1" x14ac:dyDescent="0.2">
      <c r="B25" s="84"/>
      <c r="C25" s="52"/>
      <c r="D25" s="52"/>
      <c r="E25" s="52"/>
      <c r="F25" s="52"/>
      <c r="G25" s="53"/>
      <c r="H25" s="53"/>
      <c r="I25" s="85"/>
    </row>
    <row r="26" spans="1:9" ht="13.5" customHeight="1" x14ac:dyDescent="0.2">
      <c r="A26" s="41">
        <v>712</v>
      </c>
      <c r="B26" s="88" t="s">
        <v>57</v>
      </c>
      <c r="C26" s="51">
        <v>13.4</v>
      </c>
      <c r="D26" s="43"/>
      <c r="E26" s="54">
        <v>112.2</v>
      </c>
      <c r="F26" s="43"/>
      <c r="G26" s="53">
        <f>C26-E26</f>
        <v>-98.8</v>
      </c>
      <c r="H26" s="43"/>
      <c r="I26" s="85">
        <f>G26/E26*100</f>
        <v>-88.05704099821746</v>
      </c>
    </row>
    <row r="27" spans="1:9" x14ac:dyDescent="0.2">
      <c r="B27" s="80"/>
      <c r="C27" s="76">
        <f>SUM(C24:C26)</f>
        <v>3869.1</v>
      </c>
      <c r="D27" s="61"/>
      <c r="E27" s="76">
        <f>SUM(E24:E26)</f>
        <v>3791.0000000000005</v>
      </c>
      <c r="F27" s="61"/>
      <c r="G27" s="77">
        <f>C27-E27</f>
        <v>78.099999999999454</v>
      </c>
      <c r="H27" s="56"/>
      <c r="I27" s="86">
        <f>G27/E27*100</f>
        <v>2.0601424426272605</v>
      </c>
    </row>
    <row r="28" spans="1:9" ht="8.25" customHeight="1" x14ac:dyDescent="0.2">
      <c r="B28" s="80"/>
      <c r="C28" s="43"/>
      <c r="D28" s="43"/>
      <c r="E28" s="43"/>
      <c r="F28" s="43"/>
      <c r="G28" s="43"/>
      <c r="H28" s="43"/>
      <c r="I28" s="81"/>
    </row>
    <row r="29" spans="1:9" ht="15.6" customHeight="1" x14ac:dyDescent="0.2">
      <c r="B29" s="89" t="s">
        <v>58</v>
      </c>
      <c r="C29" s="55">
        <f>+C14-C27</f>
        <v>4188.7000000000007</v>
      </c>
      <c r="D29" s="55"/>
      <c r="E29" s="55">
        <f>+E14-E27</f>
        <v>3536.6</v>
      </c>
      <c r="F29" s="55"/>
      <c r="G29" s="56">
        <f>C29-E29</f>
        <v>652.10000000000082</v>
      </c>
      <c r="H29" s="56"/>
      <c r="I29" s="90">
        <f>G29/E29*100</f>
        <v>18.438613357461993</v>
      </c>
    </row>
    <row r="30" spans="1:9" ht="12" customHeight="1" x14ac:dyDescent="0.2">
      <c r="B30" s="89"/>
      <c r="C30" s="58"/>
      <c r="D30" s="58"/>
      <c r="E30" s="58"/>
      <c r="F30" s="58"/>
      <c r="G30" s="43"/>
      <c r="H30" s="43"/>
      <c r="I30" s="81"/>
    </row>
    <row r="31" spans="1:9" ht="15" customHeight="1" x14ac:dyDescent="0.2">
      <c r="A31" s="41">
        <v>62</v>
      </c>
      <c r="B31" s="91" t="s">
        <v>59</v>
      </c>
      <c r="C31" s="51">
        <v>3608.2</v>
      </c>
      <c r="D31" s="53"/>
      <c r="E31" s="59">
        <v>3622.5</v>
      </c>
      <c r="F31" s="53"/>
      <c r="G31" s="53">
        <f>C31-E31</f>
        <v>-14.300000000000182</v>
      </c>
      <c r="H31" s="53"/>
      <c r="I31" s="85">
        <f>G31/E31*100</f>
        <v>-0.39475500345066061</v>
      </c>
    </row>
    <row r="32" spans="1:9" ht="12" customHeight="1" x14ac:dyDescent="0.2">
      <c r="B32" s="92"/>
      <c r="C32" s="53"/>
      <c r="D32" s="53"/>
      <c r="E32" s="53"/>
      <c r="F32" s="53"/>
      <c r="G32" s="43"/>
      <c r="H32" s="43"/>
      <c r="I32" s="81"/>
    </row>
    <row r="33" spans="1:9" ht="14.25" customHeight="1" x14ac:dyDescent="0.2">
      <c r="A33" s="41">
        <v>72</v>
      </c>
      <c r="B33" s="91" t="s">
        <v>60</v>
      </c>
      <c r="C33" s="74">
        <v>2312.3000000000002</v>
      </c>
      <c r="D33" s="53"/>
      <c r="E33" s="75">
        <v>2140.4</v>
      </c>
      <c r="F33" s="53"/>
      <c r="G33" s="48">
        <f>C33-E33</f>
        <v>171.90000000000009</v>
      </c>
      <c r="H33" s="53"/>
      <c r="I33" s="93">
        <f>G33/E33*100</f>
        <v>8.031209119790697</v>
      </c>
    </row>
    <row r="34" spans="1:9" ht="14.25" customHeight="1" x14ac:dyDescent="0.2">
      <c r="B34" s="91"/>
      <c r="C34" s="79">
        <f>SUM(C31-C33)</f>
        <v>1295.8999999999996</v>
      </c>
      <c r="D34" s="56"/>
      <c r="E34" s="79">
        <f>SUM(E31-E33)</f>
        <v>1482.1</v>
      </c>
      <c r="F34" s="56"/>
      <c r="G34" s="79">
        <f>SUM(G31-G33)</f>
        <v>-186.20000000000027</v>
      </c>
      <c r="H34" s="56"/>
      <c r="I34" s="87">
        <f>G34/E34*100</f>
        <v>-12.563254841103857</v>
      </c>
    </row>
    <row r="35" spans="1:9" ht="13.15" customHeight="1" x14ac:dyDescent="0.2">
      <c r="B35" s="92"/>
      <c r="C35" s="53"/>
      <c r="D35" s="53"/>
      <c r="E35" s="53"/>
      <c r="F35" s="53"/>
      <c r="G35" s="43"/>
      <c r="H35" s="43"/>
      <c r="I35" s="81"/>
    </row>
    <row r="36" spans="1:9" ht="15" customHeight="1" x14ac:dyDescent="0.2">
      <c r="A36" s="41">
        <v>81</v>
      </c>
      <c r="B36" s="94" t="s">
        <v>61</v>
      </c>
      <c r="C36" s="60">
        <v>2334</v>
      </c>
      <c r="D36" s="61"/>
      <c r="E36" s="60">
        <v>2311.1000000000004</v>
      </c>
      <c r="F36" s="61"/>
      <c r="G36" s="62">
        <v>22.899999999999636</v>
      </c>
      <c r="H36" s="56"/>
      <c r="I36" s="95">
        <v>0.99087014841415921</v>
      </c>
    </row>
    <row r="37" spans="1:9" ht="23.25" customHeight="1" x14ac:dyDescent="0.2">
      <c r="B37" s="96" t="s">
        <v>62</v>
      </c>
      <c r="C37" s="63">
        <f>(C29+C31-C33-C36)</f>
        <v>3150.6000000000004</v>
      </c>
      <c r="D37" s="55"/>
      <c r="E37" s="63">
        <f>(E29+E31-E33-E36)</f>
        <v>2707.6000000000004</v>
      </c>
      <c r="F37" s="55"/>
      <c r="G37" s="64">
        <f>C37-E37</f>
        <v>443</v>
      </c>
      <c r="H37" s="56"/>
      <c r="I37" s="87">
        <f>G37/E37*100</f>
        <v>16.36135322795095</v>
      </c>
    </row>
    <row r="38" spans="1:9" ht="6" customHeight="1" x14ac:dyDescent="0.2">
      <c r="B38" s="80"/>
      <c r="C38" s="65"/>
      <c r="D38" s="65"/>
      <c r="E38" s="65"/>
      <c r="F38" s="65"/>
      <c r="G38" s="43"/>
      <c r="H38" s="43"/>
      <c r="I38" s="81"/>
    </row>
    <row r="39" spans="1:9" ht="15" customHeight="1" x14ac:dyDescent="0.2">
      <c r="B39" s="82" t="s">
        <v>63</v>
      </c>
      <c r="C39" s="49"/>
      <c r="D39" s="49"/>
      <c r="E39" s="49"/>
      <c r="F39" s="49"/>
      <c r="G39" s="43"/>
      <c r="H39" s="43"/>
      <c r="I39" s="81"/>
    </row>
    <row r="40" spans="1:9" ht="6" customHeight="1" x14ac:dyDescent="0.2">
      <c r="B40" s="82"/>
      <c r="C40" s="49"/>
      <c r="D40" s="49"/>
      <c r="E40" s="49"/>
      <c r="F40" s="49"/>
      <c r="G40" s="43"/>
      <c r="H40" s="43"/>
      <c r="I40" s="81"/>
    </row>
    <row r="41" spans="1:9" ht="15" customHeight="1" x14ac:dyDescent="0.2">
      <c r="A41" s="41">
        <v>63</v>
      </c>
      <c r="B41" s="97" t="s">
        <v>64</v>
      </c>
      <c r="C41" s="51">
        <v>154.5</v>
      </c>
      <c r="D41" s="53"/>
      <c r="E41" s="59">
        <v>87</v>
      </c>
      <c r="F41" s="53"/>
      <c r="G41" s="53">
        <f>C41-E41</f>
        <v>67.5</v>
      </c>
      <c r="H41" s="53"/>
      <c r="I41" s="85">
        <f>G41/E41*100</f>
        <v>77.58620689655173</v>
      </c>
    </row>
    <row r="42" spans="1:9" ht="15" customHeight="1" x14ac:dyDescent="0.2">
      <c r="A42" s="41">
        <v>82</v>
      </c>
      <c r="B42" s="97" t="s">
        <v>65</v>
      </c>
      <c r="C42" s="51">
        <v>53.8</v>
      </c>
      <c r="D42" s="53"/>
      <c r="E42" s="59">
        <v>22.1</v>
      </c>
      <c r="F42" s="53"/>
      <c r="G42" s="53">
        <f>C42-E42</f>
        <v>31.699999999999996</v>
      </c>
      <c r="H42" s="53"/>
      <c r="I42" s="85">
        <f>G42/E42*100</f>
        <v>143.43891402714931</v>
      </c>
    </row>
    <row r="43" spans="1:9" ht="3.75" customHeight="1" x14ac:dyDescent="0.2">
      <c r="B43" s="80"/>
      <c r="C43" s="52"/>
      <c r="D43" s="52"/>
      <c r="E43" s="52"/>
      <c r="F43" s="52"/>
      <c r="G43" s="43"/>
      <c r="H43" s="43"/>
      <c r="I43" s="98"/>
    </row>
    <row r="44" spans="1:9" ht="14.25" customHeight="1" x14ac:dyDescent="0.2">
      <c r="B44" s="80"/>
      <c r="C44" s="76">
        <f>SUM(C41-C42)</f>
        <v>100.7</v>
      </c>
      <c r="D44" s="61"/>
      <c r="E44" s="76">
        <f>SUM(E41-E42)</f>
        <v>64.900000000000006</v>
      </c>
      <c r="F44" s="61"/>
      <c r="G44" s="77">
        <f>C44-E44</f>
        <v>35.799999999999997</v>
      </c>
      <c r="H44" s="56"/>
      <c r="I44" s="86">
        <f>G44/E44*100</f>
        <v>55.161787365177183</v>
      </c>
    </row>
    <row r="45" spans="1:9" ht="7.5" customHeight="1" x14ac:dyDescent="0.2">
      <c r="B45" s="80"/>
      <c r="C45" s="52"/>
      <c r="D45" s="52"/>
      <c r="E45" s="52"/>
      <c r="F45" s="52"/>
      <c r="G45" s="43"/>
      <c r="H45" s="43"/>
      <c r="I45" s="81"/>
    </row>
    <row r="46" spans="1:9" x14ac:dyDescent="0.2">
      <c r="B46" s="89" t="s">
        <v>66</v>
      </c>
      <c r="C46" s="55">
        <f>C37+C44</f>
        <v>3251.3</v>
      </c>
      <c r="D46" s="55"/>
      <c r="E46" s="55">
        <f>E37+E44</f>
        <v>2772.5000000000005</v>
      </c>
      <c r="F46" s="55"/>
      <c r="G46" s="56">
        <f>C46-E46</f>
        <v>478.79999999999973</v>
      </c>
      <c r="H46" s="56"/>
      <c r="I46" s="90">
        <f t="shared" ref="I46:I51" si="1">G46/E46*100</f>
        <v>17.269612263300257</v>
      </c>
    </row>
    <row r="47" spans="1:9" x14ac:dyDescent="0.2">
      <c r="A47" s="41">
        <v>83</v>
      </c>
      <c r="B47" s="92" t="s">
        <v>67</v>
      </c>
      <c r="C47" s="74">
        <v>-799.7</v>
      </c>
      <c r="D47" s="53"/>
      <c r="E47" s="75">
        <v>-713.3</v>
      </c>
      <c r="F47" s="53"/>
      <c r="G47" s="48">
        <f>C47-E47</f>
        <v>-86.400000000000091</v>
      </c>
      <c r="H47" s="53"/>
      <c r="I47" s="93">
        <f t="shared" si="1"/>
        <v>12.112715547455503</v>
      </c>
    </row>
    <row r="48" spans="1:9" x14ac:dyDescent="0.2">
      <c r="B48" s="92" t="s">
        <v>74</v>
      </c>
      <c r="C48" s="55">
        <f>SUM(C46:C47)</f>
        <v>2451.6000000000004</v>
      </c>
      <c r="D48" s="55"/>
      <c r="E48" s="55">
        <f>SUM(E46:E47)</f>
        <v>2059.2000000000007</v>
      </c>
      <c r="F48" s="55">
        <f t="shared" ref="F48:H48" si="2">SUM(F46:F47)</f>
        <v>0</v>
      </c>
      <c r="G48" s="55">
        <f>SUM(G46:G47)</f>
        <v>392.39999999999964</v>
      </c>
      <c r="H48" s="55">
        <f t="shared" si="2"/>
        <v>0</v>
      </c>
      <c r="I48" s="90">
        <f t="shared" si="1"/>
        <v>19.055944055944032</v>
      </c>
    </row>
    <row r="49" spans="2:9" ht="15.75" customHeight="1" x14ac:dyDescent="0.2">
      <c r="B49" s="92" t="s">
        <v>75</v>
      </c>
      <c r="C49" s="51">
        <v>-93.3</v>
      </c>
      <c r="D49" s="53"/>
      <c r="E49" s="59">
        <v>-83.2</v>
      </c>
      <c r="F49" s="53"/>
      <c r="G49" s="53">
        <f>C49-E49</f>
        <v>-10.099999999999994</v>
      </c>
      <c r="H49" s="53"/>
      <c r="I49" s="93">
        <f t="shared" si="1"/>
        <v>12.13942307692307</v>
      </c>
    </row>
    <row r="50" spans="2:9" ht="15.75" customHeight="1" thickBot="1" x14ac:dyDescent="0.25">
      <c r="B50" s="99" t="s">
        <v>76</v>
      </c>
      <c r="C50" s="66">
        <f>SUM(C48+C49)</f>
        <v>2358.3000000000002</v>
      </c>
      <c r="D50" s="56"/>
      <c r="E50" s="66">
        <f>SUM(E46+E47+E49)</f>
        <v>1976.0000000000007</v>
      </c>
      <c r="F50" s="56"/>
      <c r="G50" s="66">
        <f>SUM(G46+G47+G49)</f>
        <v>382.29999999999961</v>
      </c>
      <c r="H50" s="56"/>
      <c r="I50" s="100">
        <f t="shared" si="1"/>
        <v>19.347165991902806</v>
      </c>
    </row>
    <row r="51" spans="2:9" ht="13.5" hidden="1" customHeight="1" thickTop="1" x14ac:dyDescent="0.2">
      <c r="B51" s="92" t="s">
        <v>68</v>
      </c>
      <c r="C51" s="71">
        <v>1402.4</v>
      </c>
      <c r="D51" s="53"/>
      <c r="E51" s="71">
        <v>981</v>
      </c>
      <c r="F51" s="53"/>
      <c r="G51" s="71">
        <f>C51-E51</f>
        <v>421.40000000000009</v>
      </c>
      <c r="H51" s="53"/>
      <c r="I51" s="101">
        <f t="shared" si="1"/>
        <v>42.956167176350675</v>
      </c>
    </row>
    <row r="52" spans="2:9" ht="14.25" hidden="1" customHeight="1" thickTop="1" thickBot="1" x14ac:dyDescent="0.25">
      <c r="B52" s="99" t="s">
        <v>70</v>
      </c>
      <c r="C52" s="72">
        <f>SUM(C50-C51)</f>
        <v>955.90000000000009</v>
      </c>
      <c r="D52" s="55"/>
      <c r="E52" s="72">
        <f>SUM(E50-E51)</f>
        <v>995.00000000000068</v>
      </c>
      <c r="F52" s="61"/>
      <c r="G52" s="72">
        <f>SUM(G50-G51)</f>
        <v>-39.100000000000477</v>
      </c>
      <c r="H52" s="56"/>
      <c r="I52" s="90">
        <f t="shared" ref="I52:I56" si="3">G52/E52*100</f>
        <v>-3.9296482412060754</v>
      </c>
    </row>
    <row r="53" spans="2:9" ht="13.5" hidden="1" customHeight="1" thickTop="1" x14ac:dyDescent="0.2">
      <c r="B53" s="92" t="s">
        <v>71</v>
      </c>
      <c r="C53" s="70">
        <v>857.5</v>
      </c>
      <c r="D53" s="57"/>
      <c r="E53" s="70">
        <v>701.7</v>
      </c>
      <c r="F53" s="52"/>
      <c r="G53" s="71">
        <f>C53-E53</f>
        <v>155.79999999999995</v>
      </c>
      <c r="H53" s="53"/>
      <c r="I53" s="101">
        <f t="shared" si="3"/>
        <v>22.203220749608089</v>
      </c>
    </row>
    <row r="54" spans="2:9" ht="14.25" hidden="1" customHeight="1" thickTop="1" thickBot="1" x14ac:dyDescent="0.25">
      <c r="B54" s="99" t="s">
        <v>72</v>
      </c>
      <c r="C54" s="72">
        <f>SUM(C52-C53)</f>
        <v>98.400000000000091</v>
      </c>
      <c r="D54" s="55"/>
      <c r="E54" s="72">
        <f t="shared" ref="E54:H54" si="4">SUM(E52-E53)</f>
        <v>293.30000000000064</v>
      </c>
      <c r="F54" s="55">
        <f t="shared" si="4"/>
        <v>0</v>
      </c>
      <c r="G54" s="72">
        <f t="shared" si="4"/>
        <v>-194.90000000000043</v>
      </c>
      <c r="H54" s="55">
        <f t="shared" si="4"/>
        <v>0</v>
      </c>
      <c r="I54" s="90">
        <f t="shared" si="3"/>
        <v>-66.450733037845211</v>
      </c>
    </row>
    <row r="55" spans="2:9" ht="13.5" hidden="1" customHeight="1" thickTop="1" x14ac:dyDescent="0.2">
      <c r="B55" s="92" t="s">
        <v>73</v>
      </c>
      <c r="C55" s="70">
        <v>701.7</v>
      </c>
      <c r="D55" s="57"/>
      <c r="E55" s="70">
        <v>604</v>
      </c>
      <c r="F55" s="52"/>
      <c r="G55" s="71">
        <f t="shared" ref="G55" si="5">C55-E55</f>
        <v>97.700000000000045</v>
      </c>
      <c r="H55" s="53"/>
      <c r="I55" s="101">
        <f t="shared" si="3"/>
        <v>16.175496688741731</v>
      </c>
    </row>
    <row r="56" spans="2:9" ht="14.25" hidden="1" customHeight="1" thickTop="1" thickBot="1" x14ac:dyDescent="0.25">
      <c r="B56" s="99" t="s">
        <v>39</v>
      </c>
      <c r="C56" s="72">
        <f>SUM(C52-C53+C55)</f>
        <v>800.10000000000014</v>
      </c>
      <c r="D56" s="55"/>
      <c r="E56" s="72">
        <f>SUM(E52-E53+E55)</f>
        <v>897.30000000000064</v>
      </c>
      <c r="F56" s="61"/>
      <c r="G56" s="72">
        <f>SUM(G52-G53+G55)</f>
        <v>-97.200000000000387</v>
      </c>
      <c r="H56" s="56"/>
      <c r="I56" s="102">
        <f t="shared" si="3"/>
        <v>-10.832497492477469</v>
      </c>
    </row>
    <row r="57" spans="2:9" ht="14.25" thickTop="1" thickBot="1" x14ac:dyDescent="0.25">
      <c r="B57" s="103"/>
      <c r="C57" s="104"/>
      <c r="D57" s="104"/>
      <c r="E57" s="104"/>
      <c r="F57" s="104"/>
      <c r="G57" s="105"/>
      <c r="H57" s="105"/>
      <c r="I57" s="106"/>
    </row>
    <row r="58" spans="2:9" x14ac:dyDescent="0.2">
      <c r="C58" s="68"/>
      <c r="D58" s="68"/>
      <c r="E58" s="68"/>
      <c r="F58" s="68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ABR 2017-2016</vt:lpstr>
      <vt:lpstr>ESTAD.RESULT. ABR 2017-2016</vt:lpstr>
      <vt:lpstr>'BALANCE ABR 2017-2016'!Área_de_impresión</vt:lpstr>
      <vt:lpstr>'ESTAD.RESULT. ABR 2017-2016'!Área_de_impresión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2017-07-04T20:47:51Z</cp:lastPrinted>
  <dcterms:created xsi:type="dcterms:W3CDTF">2014-11-04T23:55:13Z</dcterms:created>
  <dcterms:modified xsi:type="dcterms:W3CDTF">2017-07-04T20:49:34Z</dcterms:modified>
</cp:coreProperties>
</file>